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360" yWindow="300" windowWidth="15480" windowHeight="11640"/>
  </bookViews>
  <sheets>
    <sheet name="Foglio1" sheetId="1" r:id="rId1"/>
    <sheet name="Foglio2" sheetId="2" r:id="rId2"/>
    <sheet name="Foglio3" sheetId="3" r:id="rId3"/>
  </sheets>
  <definedNames>
    <definedName name="_xlnm._FilterDatabase" localSheetId="0" hidden="1">Foglio1!$A$1:$S$22</definedName>
    <definedName name="_xlnm.Print_Titles" localSheetId="0">Foglio1!$1:$1</definedName>
  </definedNames>
  <calcPr calcId="125725"/>
</workbook>
</file>

<file path=xl/calcChain.xml><?xml version="1.0" encoding="utf-8"?>
<calcChain xmlns="http://schemas.openxmlformats.org/spreadsheetml/2006/main">
  <c r="L3" i="1"/>
  <c r="L4"/>
  <c r="L5"/>
  <c r="L6"/>
  <c r="L7"/>
  <c r="L8"/>
  <c r="L9"/>
  <c r="L10"/>
  <c r="L11"/>
  <c r="L12"/>
  <c r="L13"/>
  <c r="L14"/>
  <c r="L15"/>
  <c r="L16"/>
  <c r="L17"/>
  <c r="L18"/>
  <c r="L19"/>
  <c r="L20"/>
  <c r="L21"/>
  <c r="L22"/>
  <c r="L2"/>
  <c r="N20" l="1"/>
  <c r="P20" s="1"/>
  <c r="N10"/>
  <c r="P10" s="1"/>
  <c r="N14"/>
  <c r="P14" s="1"/>
  <c r="N6"/>
  <c r="S6" s="1"/>
  <c r="N17"/>
  <c r="N11"/>
  <c r="N3"/>
  <c r="R20"/>
  <c r="N22"/>
  <c r="N18"/>
  <c r="N12"/>
  <c r="N8"/>
  <c r="P8" s="1"/>
  <c r="N4"/>
  <c r="O4" s="1"/>
  <c r="O20"/>
  <c r="Q20" s="1"/>
  <c r="S20"/>
  <c r="N21"/>
  <c r="N15"/>
  <c r="N7"/>
  <c r="P7" s="1"/>
  <c r="N2"/>
  <c r="R2" s="1"/>
  <c r="N19"/>
  <c r="N16"/>
  <c r="N13"/>
  <c r="N9"/>
  <c r="N5"/>
  <c r="R5" s="1"/>
  <c r="S4"/>
  <c r="O2"/>
  <c r="S14" l="1"/>
  <c r="R10"/>
  <c r="O10"/>
  <c r="Q10" s="1"/>
  <c r="R14"/>
  <c r="O14"/>
  <c r="Q14" s="1"/>
  <c r="S10"/>
  <c r="R6"/>
  <c r="P2"/>
  <c r="P6"/>
  <c r="P4"/>
  <c r="Q4" s="1"/>
  <c r="O6"/>
  <c r="S2"/>
  <c r="R4"/>
  <c r="S19"/>
  <c r="O19"/>
  <c r="R19"/>
  <c r="P19"/>
  <c r="R12"/>
  <c r="S12"/>
  <c r="P12"/>
  <c r="O12"/>
  <c r="S9"/>
  <c r="P9"/>
  <c r="O9"/>
  <c r="R9"/>
  <c r="O15"/>
  <c r="S15"/>
  <c r="R15"/>
  <c r="P15"/>
  <c r="R18"/>
  <c r="S18"/>
  <c r="P18"/>
  <c r="O18"/>
  <c r="R3"/>
  <c r="P3"/>
  <c r="S3"/>
  <c r="O3"/>
  <c r="S5"/>
  <c r="R7"/>
  <c r="O7"/>
  <c r="Q7" s="1"/>
  <c r="S7"/>
  <c r="S16"/>
  <c r="P16"/>
  <c r="O16"/>
  <c r="R16"/>
  <c r="O17"/>
  <c r="S17"/>
  <c r="P17"/>
  <c r="R17"/>
  <c r="S13"/>
  <c r="O13"/>
  <c r="R13"/>
  <c r="P13"/>
  <c r="O21"/>
  <c r="R21"/>
  <c r="S21"/>
  <c r="P21"/>
  <c r="R8"/>
  <c r="O8"/>
  <c r="Q8" s="1"/>
  <c r="S8"/>
  <c r="R22"/>
  <c r="P22"/>
  <c r="O22"/>
  <c r="S22"/>
  <c r="O11"/>
  <c r="P11"/>
  <c r="R11"/>
  <c r="S11"/>
  <c r="O5"/>
  <c r="Q2"/>
  <c r="P5"/>
  <c r="Q9" l="1"/>
  <c r="Q11"/>
  <c r="Q13"/>
  <c r="Q3"/>
  <c r="Q6"/>
  <c r="Q12"/>
  <c r="Q16"/>
  <c r="Q5"/>
  <c r="Q17"/>
  <c r="Q22"/>
  <c r="Q15"/>
  <c r="Q21"/>
  <c r="Q19"/>
  <c r="Q18"/>
</calcChain>
</file>

<file path=xl/sharedStrings.xml><?xml version="1.0" encoding="utf-8"?>
<sst xmlns="http://schemas.openxmlformats.org/spreadsheetml/2006/main" count="67" uniqueCount="54">
  <si>
    <t xml:space="preserve">Lotto </t>
  </si>
  <si>
    <t>Descrizione principio attivo</t>
  </si>
  <si>
    <t>u.m.</t>
  </si>
  <si>
    <t>note</t>
  </si>
  <si>
    <t>Acido ialuronico sale sodico 1%, PM tra 2,5 mDa e 4 mDa, viscosità ca 300 Pa.s, volume ≥ 0,85 ml</t>
  </si>
  <si>
    <t>fiala</t>
  </si>
  <si>
    <t>tolleranza ±15%</t>
  </si>
  <si>
    <t>Acido ialuronico sale sodico tra 1,4% a 1,6%, PM tra 2 mDa e 4 mDa, viscosità tra 120 e 600 Pa.s. volume ≥ 0,80 ml</t>
  </si>
  <si>
    <t>fiala/siringa</t>
  </si>
  <si>
    <t>conservabile anche a temperatura ambiente</t>
  </si>
  <si>
    <t>Acido ialuronico sale sodico 1%, PM tra 2,5 mDa e 4 mDa, viscosità ca 300 Pa.s, osmolalità tra 250 e 400 mOsm/kg, volume ≥ 0,85 ml</t>
  </si>
  <si>
    <t>Acido ialuronico sale sodico da creste di gallo 1,4% in tampone fosfato, PM ca 5 mDa, viscosità ca 2.000 Pa.s, osmolalità ca 300mOsm/kg, volume ≥ 0,55 ml</t>
  </si>
  <si>
    <t>Acido ialuronico sale sodico da creste di gallo 2,3% in tampone fosfato, PM ca 4 mDa, viscosità ca 7.000 Pa.s, osmolalità 300-330 mOsm/kg, volume &gt; 0,50 ml</t>
  </si>
  <si>
    <t>Acido ialuronico sale sodico 1,5% in tampone fosfato, PM ca 3 mDa, viscosità 620 Pa.s, osmolalità 325 mOsm/kg, volume 1 ml</t>
  </si>
  <si>
    <t>siringa</t>
  </si>
  <si>
    <t>Acido ialuronico sale sodico 0,3% + lidocaina 2%, PM ca 2 mDa, viscosità 620 Pa.s, osmolalità tra 280 e 330 mOsm/Kg, volume 0,3ml
+
Acido ialuronico sale sodico 1,5% + lidocaina 1%; PM ca 2 mDa, viscosità 620 Pa.s, osmolalità tra 280 e 330 mOsm/lt, volume 0,8 ml</t>
  </si>
  <si>
    <t>kit (2 flaconcini + 1 siringa)</t>
  </si>
  <si>
    <t>Acido ialuronico sale sodico 1,8%; Peso molecolare ca 1,2 mil D; Viscosità: 20000/22000 cps; Ph: 7.2/7.4; volume: 1,1 ml</t>
  </si>
  <si>
    <t>siringa preriempita</t>
  </si>
  <si>
    <t>Acido ialuronico sale sodico tra 1,8% e 2,0%, PM tra 2,5 mDa e 4 mDa, viscosità ca 130 Pa.s. volume ≥ 0,80 ml</t>
  </si>
  <si>
    <t>Acido ialuronico sale sodico tra 1,00% e 1,4%, PM tra 2,7 e 3,2 mDa, volume ≥ 0,8 ml
+
Acido ialuronico sale sodico tra 1,8% a 2,4%, PM ≥ 2,7 mDa, volume ≥ 0,55 ml</t>
  </si>
  <si>
    <t>kit</t>
  </si>
  <si>
    <t>Acido ialuronico sale sodico tra 1,4% a 1,6%, PM tra 1,5 mDa e 4 mDa, viscosità tra 120 e 600 Pa.s. volume ≥ 0,80 ml</t>
  </si>
  <si>
    <t>Test di schirmer</t>
  </si>
  <si>
    <t>strisce</t>
  </si>
  <si>
    <t>Trypan blu colorante endoculare 0,1%, volume 1 ml</t>
  </si>
  <si>
    <t>fiala/flacone</t>
  </si>
  <si>
    <t>Soluzione sterile di Trypan blue 0,75 mg + brilliant blu 0,125 mg in tampone fosfato e vettore in PEG, volume 0,5ml</t>
  </si>
  <si>
    <t>Riboflavina 0,1% 1ml</t>
  </si>
  <si>
    <t>Riboflavina 0,1% 1,5ml</t>
  </si>
  <si>
    <t>fornire kit per iontoforesi</t>
  </si>
  <si>
    <t>Idrossipropilmetilcellulosa 2% - 2,5% soluzione sterile, volume 15 ml</t>
  </si>
  <si>
    <t>21a</t>
  </si>
  <si>
    <t>Soluzione salina bilanciata oftalmica sterile da 15ml</t>
  </si>
  <si>
    <t>21b</t>
  </si>
  <si>
    <t>Soluzione salina bilanciata oftalmica sterile da 500ml</t>
  </si>
  <si>
    <t>Soluzione salina bilanciata oftalmica sterile arricchita con cloruro di sodio, cloruro di potassio, fosfato di sodio dibasico, bicarbonato di sodio, idrossido di sodio, cloruro di calcio, cloruro di magnesio, destrosio, glutatione</t>
  </si>
  <si>
    <t>Acido ialuronico sale sodico 1,2%; Peso molecolare ca 1,2 mil D;  Ph: 7.2/7.4; volume: 2 ml</t>
  </si>
  <si>
    <t>flacone</t>
  </si>
  <si>
    <t>AAS2</t>
  </si>
  <si>
    <t>AAS3</t>
  </si>
  <si>
    <t>AAS4</t>
  </si>
  <si>
    <t>AAS5</t>
  </si>
  <si>
    <t>AOUD</t>
  </si>
  <si>
    <t>AOUTS</t>
  </si>
  <si>
    <t>BURLO</t>
  </si>
  <si>
    <t>TOTALE</t>
  </si>
  <si>
    <t>prezzo a base d'asta</t>
  </si>
  <si>
    <t>importo totale</t>
  </si>
  <si>
    <t>importo 6 mesi</t>
  </si>
  <si>
    <t>importo 20%</t>
  </si>
  <si>
    <t>importo totale comprensivo delle opzioni</t>
  </si>
  <si>
    <t>cauzione 2%</t>
  </si>
  <si>
    <t>cauzione 1%</t>
  </si>
</sst>
</file>

<file path=xl/styles.xml><?xml version="1.0" encoding="utf-8"?>
<styleSheet xmlns="http://schemas.openxmlformats.org/spreadsheetml/2006/main">
  <numFmts count="1">
    <numFmt numFmtId="164" formatCode="#,##0.000"/>
  </numFmts>
  <fonts count="8">
    <font>
      <sz val="11"/>
      <color theme="1"/>
      <name val="Calibri"/>
      <family val="2"/>
      <scheme val="minor"/>
    </font>
    <font>
      <sz val="10"/>
      <name val="Arial"/>
      <family val="2"/>
    </font>
    <font>
      <b/>
      <sz val="12"/>
      <name val="Cambria"/>
      <family val="1"/>
      <scheme val="major"/>
    </font>
    <font>
      <sz val="12"/>
      <name val="Cambria"/>
      <family val="1"/>
      <scheme val="major"/>
    </font>
    <font>
      <b/>
      <sz val="12"/>
      <color theme="1"/>
      <name val="Cambria"/>
      <family val="1"/>
      <scheme val="major"/>
    </font>
    <font>
      <sz val="12"/>
      <color theme="1"/>
      <name val="Cambria"/>
      <family val="1"/>
      <scheme val="major"/>
    </font>
    <font>
      <sz val="11"/>
      <color theme="1"/>
      <name val="Cambria"/>
      <family val="1"/>
      <scheme val="major"/>
    </font>
    <font>
      <b/>
      <sz val="11"/>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0" fontId="1" fillId="0" borderId="0"/>
    <xf numFmtId="0" fontId="1" fillId="0" borderId="0"/>
    <xf numFmtId="0" fontId="1" fillId="0" borderId="0"/>
  </cellStyleXfs>
  <cellXfs count="23">
    <xf numFmtId="0" fontId="0" fillId="0" borderId="0" xfId="0"/>
    <xf numFmtId="0" fontId="2" fillId="0" borderId="1" xfId="1" applyFont="1" applyFill="1" applyBorder="1" applyAlignment="1">
      <alignment horizontal="center" vertical="center" wrapText="1"/>
    </xf>
    <xf numFmtId="0" fontId="3" fillId="0" borderId="1" xfId="1" applyFont="1" applyFill="1" applyBorder="1" applyAlignment="1">
      <alignment horizontal="center" vertical="center" wrapText="1"/>
    </xf>
    <xf numFmtId="0" fontId="3" fillId="0" borderId="1" xfId="1" applyFont="1" applyBorder="1" applyAlignment="1">
      <alignment horizontal="left" vertical="center" wrapText="1"/>
    </xf>
    <xf numFmtId="0" fontId="3" fillId="0" borderId="1" xfId="1" applyFont="1" applyBorder="1" applyAlignment="1">
      <alignment vertical="center" wrapText="1"/>
    </xf>
    <xf numFmtId="0" fontId="3" fillId="0" borderId="1" xfId="1" applyFont="1" applyBorder="1" applyAlignment="1">
      <alignment horizontal="center" vertical="center" wrapText="1"/>
    </xf>
    <xf numFmtId="0" fontId="3" fillId="0" borderId="1" xfId="1" applyFont="1" applyFill="1" applyBorder="1" applyAlignment="1">
      <alignment horizontal="left" vertical="center" wrapText="1"/>
    </xf>
    <xf numFmtId="0" fontId="3" fillId="0" borderId="1" xfId="2" applyFont="1" applyFill="1" applyBorder="1" applyAlignment="1">
      <alignment horizontal="left" vertical="center" wrapText="1"/>
    </xf>
    <xf numFmtId="0" fontId="2" fillId="0" borderId="1" xfId="1"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xf numFmtId="0" fontId="0" fillId="0" borderId="1" xfId="0" applyBorder="1" applyAlignment="1">
      <alignment horizontal="center" vertical="center"/>
    </xf>
    <xf numFmtId="4" fontId="2" fillId="0" borderId="2" xfId="1" applyNumberFormat="1" applyFont="1" applyFill="1" applyBorder="1" applyAlignment="1">
      <alignment horizontal="center" vertical="center" wrapText="1"/>
    </xf>
    <xf numFmtId="4" fontId="0" fillId="0" borderId="1" xfId="0" applyNumberFormat="1" applyBorder="1" applyAlignment="1">
      <alignment horizontal="center" vertical="center"/>
    </xf>
    <xf numFmtId="4" fontId="0" fillId="0" borderId="0" xfId="0" applyNumberFormat="1"/>
    <xf numFmtId="164" fontId="7" fillId="0" borderId="0" xfId="0" applyNumberFormat="1" applyFont="1"/>
    <xf numFmtId="3" fontId="2" fillId="0" borderId="2" xfId="1" applyNumberFormat="1" applyFont="1" applyFill="1" applyBorder="1" applyAlignment="1">
      <alignment horizontal="center" vertical="center" wrapText="1"/>
    </xf>
    <xf numFmtId="3" fontId="7" fillId="0" borderId="1" xfId="0" applyNumberFormat="1" applyFont="1" applyBorder="1" applyAlignment="1">
      <alignment horizontal="center" vertical="center"/>
    </xf>
    <xf numFmtId="3" fontId="7" fillId="0" borderId="0" xfId="0" applyNumberFormat="1" applyFont="1"/>
    <xf numFmtId="164" fontId="2" fillId="2" borderId="2" xfId="1" applyNumberFormat="1" applyFont="1" applyFill="1" applyBorder="1" applyAlignment="1">
      <alignment horizontal="center" vertical="center" wrapText="1"/>
    </xf>
    <xf numFmtId="164" fontId="7" fillId="2" borderId="1" xfId="0" applyNumberFormat="1" applyFont="1" applyFill="1" applyBorder="1" applyAlignment="1">
      <alignment horizontal="center" vertical="center"/>
    </xf>
  </cellXfs>
  <cellStyles count="4">
    <cellStyle name="Normale" xfId="0" builtinId="0"/>
    <cellStyle name="Normale 2" xfId="1"/>
    <cellStyle name="Normale 2 2" xfId="2"/>
    <cellStyle name="Normale 3"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S22"/>
  <sheetViews>
    <sheetView tabSelected="1" zoomScale="80" zoomScaleNormal="80" workbookViewId="0">
      <pane xSplit="4" ySplit="1" topLeftCell="E2" activePane="bottomRight" state="frozen"/>
      <selection pane="topRight" activeCell="E1" sqref="E1"/>
      <selection pane="bottomLeft" activeCell="A2" sqref="A2"/>
      <selection pane="bottomRight" activeCell="E1" sqref="E1:E1048576"/>
    </sheetView>
  </sheetViews>
  <sheetFormatPr defaultRowHeight="15"/>
  <cols>
    <col min="2" max="2" width="25.85546875" customWidth="1"/>
    <col min="4" max="4" width="15.42578125" customWidth="1"/>
    <col min="12" max="12" width="11.7109375" style="20" customWidth="1"/>
    <col min="13" max="13" width="11.7109375" style="17" customWidth="1"/>
    <col min="14" max="16" width="11.7109375" style="16" customWidth="1"/>
    <col min="17" max="17" width="14.28515625" style="16" customWidth="1"/>
    <col min="18" max="19" width="11.7109375" style="16" customWidth="1"/>
  </cols>
  <sheetData>
    <row r="1" spans="1:19" ht="78.75">
      <c r="A1" s="1" t="s">
        <v>0</v>
      </c>
      <c r="B1" s="1" t="s">
        <v>1</v>
      </c>
      <c r="C1" s="2" t="s">
        <v>2</v>
      </c>
      <c r="D1" s="1" t="s">
        <v>3</v>
      </c>
      <c r="E1" s="1" t="s">
        <v>39</v>
      </c>
      <c r="F1" s="1" t="s">
        <v>40</v>
      </c>
      <c r="G1" s="1" t="s">
        <v>41</v>
      </c>
      <c r="H1" s="1" t="s">
        <v>42</v>
      </c>
      <c r="I1" s="1" t="s">
        <v>43</v>
      </c>
      <c r="J1" s="1" t="s">
        <v>44</v>
      </c>
      <c r="K1" s="1" t="s">
        <v>45</v>
      </c>
      <c r="L1" s="18" t="s">
        <v>46</v>
      </c>
      <c r="M1" s="21" t="s">
        <v>47</v>
      </c>
      <c r="N1" s="14" t="s">
        <v>48</v>
      </c>
      <c r="O1" s="14" t="s">
        <v>49</v>
      </c>
      <c r="P1" s="14" t="s">
        <v>50</v>
      </c>
      <c r="Q1" s="14" t="s">
        <v>51</v>
      </c>
      <c r="R1" s="14" t="s">
        <v>52</v>
      </c>
      <c r="S1" s="14" t="s">
        <v>53</v>
      </c>
    </row>
    <row r="2" spans="1:19" ht="78.75">
      <c r="A2" s="1">
        <v>1</v>
      </c>
      <c r="B2" s="3" t="s">
        <v>4</v>
      </c>
      <c r="C2" s="2" t="s">
        <v>5</v>
      </c>
      <c r="D2" s="2" t="s">
        <v>6</v>
      </c>
      <c r="E2" s="13">
        <v>1950</v>
      </c>
      <c r="F2" s="13"/>
      <c r="G2" s="13"/>
      <c r="H2" s="13"/>
      <c r="I2" s="13">
        <v>3300</v>
      </c>
      <c r="J2" s="13"/>
      <c r="K2" s="13"/>
      <c r="L2" s="19">
        <f t="shared" ref="L2:L22" si="0">SUM(E2:K2)</f>
        <v>5250</v>
      </c>
      <c r="M2" s="22">
        <v>9</v>
      </c>
      <c r="N2" s="15">
        <f>L2*M2</f>
        <v>47250</v>
      </c>
      <c r="O2" s="15">
        <f>N2/36*6</f>
        <v>7875</v>
      </c>
      <c r="P2" s="15">
        <f>N2*20/100</f>
        <v>9450</v>
      </c>
      <c r="Q2" s="15">
        <f>N2+O2+P2</f>
        <v>64575</v>
      </c>
      <c r="R2" s="15">
        <f>N2*2/100</f>
        <v>945</v>
      </c>
      <c r="S2" s="15">
        <f>N2*1/100</f>
        <v>472.5</v>
      </c>
    </row>
    <row r="3" spans="1:19" ht="78.75">
      <c r="A3" s="1">
        <v>4</v>
      </c>
      <c r="B3" s="4" t="s">
        <v>7</v>
      </c>
      <c r="C3" s="5" t="s">
        <v>8</v>
      </c>
      <c r="D3" s="6" t="s">
        <v>9</v>
      </c>
      <c r="E3" s="13">
        <v>3000</v>
      </c>
      <c r="F3" s="13"/>
      <c r="G3" s="13"/>
      <c r="H3" s="13"/>
      <c r="I3" s="13"/>
      <c r="J3" s="13"/>
      <c r="K3" s="13"/>
      <c r="L3" s="19">
        <f t="shared" si="0"/>
        <v>3000</v>
      </c>
      <c r="M3" s="22">
        <v>15.5</v>
      </c>
      <c r="N3" s="15">
        <f t="shared" ref="N3:N22" si="1">L3*M3</f>
        <v>46500</v>
      </c>
      <c r="O3" s="15">
        <f t="shared" ref="O3:O22" si="2">N3/36*6</f>
        <v>7750</v>
      </c>
      <c r="P3" s="15">
        <f t="shared" ref="P3:P22" si="3">N3*20/100</f>
        <v>9300</v>
      </c>
      <c r="Q3" s="15">
        <f t="shared" ref="Q3:Q22" si="4">N3+O3+P3</f>
        <v>63550</v>
      </c>
      <c r="R3" s="15">
        <f t="shared" ref="R3:R22" si="5">N3*2/100</f>
        <v>930</v>
      </c>
      <c r="S3" s="15">
        <f t="shared" ref="S3:S22" si="6">N3*1/100</f>
        <v>465</v>
      </c>
    </row>
    <row r="4" spans="1:19" ht="94.5">
      <c r="A4" s="1">
        <v>5</v>
      </c>
      <c r="B4" s="3" t="s">
        <v>10</v>
      </c>
      <c r="C4" s="2" t="s">
        <v>5</v>
      </c>
      <c r="D4" s="1"/>
      <c r="E4" s="13">
        <v>450</v>
      </c>
      <c r="F4" s="13"/>
      <c r="G4" s="13"/>
      <c r="H4" s="13"/>
      <c r="I4" s="13">
        <v>2100</v>
      </c>
      <c r="J4" s="13">
        <v>200</v>
      </c>
      <c r="K4" s="13"/>
      <c r="L4" s="19">
        <f t="shared" si="0"/>
        <v>2750</v>
      </c>
      <c r="M4" s="22">
        <v>12</v>
      </c>
      <c r="N4" s="15">
        <f t="shared" si="1"/>
        <v>33000</v>
      </c>
      <c r="O4" s="15">
        <f t="shared" si="2"/>
        <v>5500</v>
      </c>
      <c r="P4" s="15">
        <f t="shared" si="3"/>
        <v>6600</v>
      </c>
      <c r="Q4" s="15">
        <f t="shared" si="4"/>
        <v>45100</v>
      </c>
      <c r="R4" s="15">
        <f t="shared" si="5"/>
        <v>660</v>
      </c>
      <c r="S4" s="15">
        <f t="shared" si="6"/>
        <v>330</v>
      </c>
    </row>
    <row r="5" spans="1:19" ht="126">
      <c r="A5" s="1">
        <v>6</v>
      </c>
      <c r="B5" s="3" t="s">
        <v>11</v>
      </c>
      <c r="C5" s="2" t="s">
        <v>5</v>
      </c>
      <c r="D5" s="1"/>
      <c r="E5" s="13"/>
      <c r="F5" s="13"/>
      <c r="G5" s="13"/>
      <c r="H5" s="13"/>
      <c r="I5" s="13">
        <v>150</v>
      </c>
      <c r="J5" s="13"/>
      <c r="K5" s="13"/>
      <c r="L5" s="19">
        <f t="shared" si="0"/>
        <v>150</v>
      </c>
      <c r="M5" s="22">
        <v>25</v>
      </c>
      <c r="N5" s="15">
        <f t="shared" si="1"/>
        <v>3750</v>
      </c>
      <c r="O5" s="15">
        <f t="shared" si="2"/>
        <v>625</v>
      </c>
      <c r="P5" s="15">
        <f t="shared" si="3"/>
        <v>750</v>
      </c>
      <c r="Q5" s="15">
        <f t="shared" si="4"/>
        <v>5125</v>
      </c>
      <c r="R5" s="15">
        <f t="shared" si="5"/>
        <v>75</v>
      </c>
      <c r="S5" s="15">
        <f t="shared" si="6"/>
        <v>37.5</v>
      </c>
    </row>
    <row r="6" spans="1:19" ht="126">
      <c r="A6" s="1">
        <v>7</v>
      </c>
      <c r="B6" s="3" t="s">
        <v>12</v>
      </c>
      <c r="C6" s="2" t="s">
        <v>5</v>
      </c>
      <c r="D6" s="1"/>
      <c r="E6" s="13"/>
      <c r="F6" s="13"/>
      <c r="G6" s="13"/>
      <c r="H6" s="13"/>
      <c r="I6" s="13"/>
      <c r="J6" s="13">
        <v>100</v>
      </c>
      <c r="K6" s="13"/>
      <c r="L6" s="19">
        <f t="shared" si="0"/>
        <v>100</v>
      </c>
      <c r="M6" s="22">
        <v>36</v>
      </c>
      <c r="N6" s="15">
        <f t="shared" si="1"/>
        <v>3600</v>
      </c>
      <c r="O6" s="15">
        <f t="shared" si="2"/>
        <v>600</v>
      </c>
      <c r="P6" s="15">
        <f t="shared" si="3"/>
        <v>720</v>
      </c>
      <c r="Q6" s="15">
        <f t="shared" si="4"/>
        <v>4920</v>
      </c>
      <c r="R6" s="15">
        <f t="shared" si="5"/>
        <v>72</v>
      </c>
      <c r="S6" s="15">
        <f t="shared" si="6"/>
        <v>36</v>
      </c>
    </row>
    <row r="7" spans="1:19" ht="94.5">
      <c r="A7" s="1">
        <v>8</v>
      </c>
      <c r="B7" s="3" t="s">
        <v>13</v>
      </c>
      <c r="C7" s="2" t="s">
        <v>14</v>
      </c>
      <c r="D7" s="1"/>
      <c r="E7" s="13">
        <v>600</v>
      </c>
      <c r="F7" s="13"/>
      <c r="G7" s="13"/>
      <c r="H7" s="13"/>
      <c r="I7" s="13">
        <v>2400</v>
      </c>
      <c r="J7" s="13"/>
      <c r="K7" s="13"/>
      <c r="L7" s="19">
        <f t="shared" si="0"/>
        <v>3000</v>
      </c>
      <c r="M7" s="22">
        <v>25.5</v>
      </c>
      <c r="N7" s="15">
        <f t="shared" si="1"/>
        <v>76500</v>
      </c>
      <c r="O7" s="15">
        <f t="shared" si="2"/>
        <v>12750</v>
      </c>
      <c r="P7" s="15">
        <f t="shared" si="3"/>
        <v>15300</v>
      </c>
      <c r="Q7" s="15">
        <f t="shared" si="4"/>
        <v>104550</v>
      </c>
      <c r="R7" s="15">
        <f t="shared" si="5"/>
        <v>1530</v>
      </c>
      <c r="S7" s="15">
        <f t="shared" si="6"/>
        <v>765</v>
      </c>
    </row>
    <row r="8" spans="1:19" ht="236.25">
      <c r="A8" s="1">
        <v>9</v>
      </c>
      <c r="B8" s="6" t="s">
        <v>15</v>
      </c>
      <c r="C8" s="2" t="s">
        <v>16</v>
      </c>
      <c r="D8" s="1"/>
      <c r="E8" s="13">
        <v>900</v>
      </c>
      <c r="F8" s="13"/>
      <c r="G8" s="13"/>
      <c r="H8" s="13"/>
      <c r="I8" s="13"/>
      <c r="J8" s="13">
        <v>6000</v>
      </c>
      <c r="K8" s="13"/>
      <c r="L8" s="19">
        <f t="shared" si="0"/>
        <v>6900</v>
      </c>
      <c r="M8" s="22">
        <v>38</v>
      </c>
      <c r="N8" s="15">
        <f t="shared" si="1"/>
        <v>262200</v>
      </c>
      <c r="O8" s="15">
        <f t="shared" si="2"/>
        <v>43700</v>
      </c>
      <c r="P8" s="15">
        <f t="shared" si="3"/>
        <v>52440</v>
      </c>
      <c r="Q8" s="15">
        <f t="shared" si="4"/>
        <v>358340</v>
      </c>
      <c r="R8" s="15">
        <f t="shared" si="5"/>
        <v>5244</v>
      </c>
      <c r="S8" s="15">
        <f t="shared" si="6"/>
        <v>2622</v>
      </c>
    </row>
    <row r="9" spans="1:19" ht="94.5">
      <c r="A9" s="1">
        <v>10</v>
      </c>
      <c r="B9" s="7" t="s">
        <v>17</v>
      </c>
      <c r="C9" s="2" t="s">
        <v>18</v>
      </c>
      <c r="D9" s="1"/>
      <c r="E9" s="13">
        <v>180</v>
      </c>
      <c r="F9" s="13">
        <v>600</v>
      </c>
      <c r="G9" s="13"/>
      <c r="H9" s="13"/>
      <c r="I9" s="13">
        <v>3900</v>
      </c>
      <c r="J9" s="13">
        <v>2000</v>
      </c>
      <c r="K9" s="13"/>
      <c r="L9" s="19">
        <f t="shared" si="0"/>
        <v>6680</v>
      </c>
      <c r="M9" s="22">
        <v>12</v>
      </c>
      <c r="N9" s="15">
        <f t="shared" si="1"/>
        <v>80160</v>
      </c>
      <c r="O9" s="15">
        <f t="shared" si="2"/>
        <v>13360</v>
      </c>
      <c r="P9" s="15">
        <f t="shared" si="3"/>
        <v>16032</v>
      </c>
      <c r="Q9" s="15">
        <f t="shared" si="4"/>
        <v>109552</v>
      </c>
      <c r="R9" s="15">
        <f t="shared" si="5"/>
        <v>1603.2</v>
      </c>
      <c r="S9" s="15">
        <f t="shared" si="6"/>
        <v>801.6</v>
      </c>
    </row>
    <row r="10" spans="1:19" ht="78.75">
      <c r="A10" s="8">
        <v>11</v>
      </c>
      <c r="B10" s="4" t="s">
        <v>19</v>
      </c>
      <c r="C10" s="5" t="s">
        <v>14</v>
      </c>
      <c r="D10" s="9"/>
      <c r="E10" s="13">
        <v>1500</v>
      </c>
      <c r="F10" s="13"/>
      <c r="G10" s="13"/>
      <c r="H10" s="13"/>
      <c r="I10" s="13"/>
      <c r="J10" s="13"/>
      <c r="K10" s="13"/>
      <c r="L10" s="19">
        <f t="shared" si="0"/>
        <v>1500</v>
      </c>
      <c r="M10" s="22">
        <v>13</v>
      </c>
      <c r="N10" s="15">
        <f t="shared" si="1"/>
        <v>19500</v>
      </c>
      <c r="O10" s="15">
        <f t="shared" si="2"/>
        <v>3250</v>
      </c>
      <c r="P10" s="15">
        <f t="shared" si="3"/>
        <v>3900</v>
      </c>
      <c r="Q10" s="15">
        <f t="shared" si="4"/>
        <v>26650</v>
      </c>
      <c r="R10" s="15">
        <f t="shared" si="5"/>
        <v>390</v>
      </c>
      <c r="S10" s="15">
        <f t="shared" si="6"/>
        <v>195</v>
      </c>
    </row>
    <row r="11" spans="1:19" ht="141.75">
      <c r="A11" s="8">
        <v>12</v>
      </c>
      <c r="B11" s="6" t="s">
        <v>20</v>
      </c>
      <c r="C11" s="5" t="s">
        <v>21</v>
      </c>
      <c r="D11" s="6" t="s">
        <v>9</v>
      </c>
      <c r="E11" s="13">
        <v>300</v>
      </c>
      <c r="F11" s="13"/>
      <c r="G11" s="13"/>
      <c r="H11" s="13"/>
      <c r="I11" s="13"/>
      <c r="J11" s="13"/>
      <c r="K11" s="13"/>
      <c r="L11" s="19">
        <f t="shared" si="0"/>
        <v>300</v>
      </c>
      <c r="M11" s="22">
        <v>35</v>
      </c>
      <c r="N11" s="15">
        <f t="shared" si="1"/>
        <v>10500</v>
      </c>
      <c r="O11" s="15">
        <f t="shared" si="2"/>
        <v>1750</v>
      </c>
      <c r="P11" s="15">
        <f t="shared" si="3"/>
        <v>2100</v>
      </c>
      <c r="Q11" s="15">
        <f t="shared" si="4"/>
        <v>14350</v>
      </c>
      <c r="R11" s="15">
        <f t="shared" si="5"/>
        <v>210</v>
      </c>
      <c r="S11" s="15">
        <f t="shared" si="6"/>
        <v>105</v>
      </c>
    </row>
    <row r="12" spans="1:19" ht="94.5">
      <c r="A12" s="1">
        <v>13</v>
      </c>
      <c r="B12" s="4" t="s">
        <v>22</v>
      </c>
      <c r="C12" s="5" t="s">
        <v>14</v>
      </c>
      <c r="D12" s="9"/>
      <c r="E12" s="13">
        <v>900</v>
      </c>
      <c r="F12" s="13"/>
      <c r="G12" s="13"/>
      <c r="H12" s="13"/>
      <c r="I12" s="13"/>
      <c r="J12" s="13"/>
      <c r="K12" s="13"/>
      <c r="L12" s="19">
        <f t="shared" si="0"/>
        <v>900</v>
      </c>
      <c r="M12" s="22">
        <v>13</v>
      </c>
      <c r="N12" s="15">
        <f t="shared" si="1"/>
        <v>11700</v>
      </c>
      <c r="O12" s="15">
        <f t="shared" si="2"/>
        <v>1950</v>
      </c>
      <c r="P12" s="15">
        <f t="shared" si="3"/>
        <v>2340</v>
      </c>
      <c r="Q12" s="15">
        <f t="shared" si="4"/>
        <v>15990</v>
      </c>
      <c r="R12" s="15">
        <f t="shared" si="5"/>
        <v>234</v>
      </c>
      <c r="S12" s="15">
        <f t="shared" si="6"/>
        <v>117</v>
      </c>
    </row>
    <row r="13" spans="1:19" ht="15.75">
      <c r="A13" s="1">
        <v>14</v>
      </c>
      <c r="B13" s="6" t="s">
        <v>23</v>
      </c>
      <c r="C13" s="2" t="s">
        <v>24</v>
      </c>
      <c r="D13" s="10"/>
      <c r="E13" s="13">
        <v>50</v>
      </c>
      <c r="F13" s="13">
        <v>300</v>
      </c>
      <c r="G13" s="13"/>
      <c r="H13" s="13">
        <v>6000</v>
      </c>
      <c r="I13" s="13"/>
      <c r="J13" s="13">
        <v>50</v>
      </c>
      <c r="K13" s="13"/>
      <c r="L13" s="19">
        <f t="shared" si="0"/>
        <v>6400</v>
      </c>
      <c r="M13" s="22">
        <v>0.5</v>
      </c>
      <c r="N13" s="15">
        <f t="shared" si="1"/>
        <v>3200</v>
      </c>
      <c r="O13" s="15">
        <f t="shared" si="2"/>
        <v>533.33333333333326</v>
      </c>
      <c r="P13" s="15">
        <f t="shared" si="3"/>
        <v>640</v>
      </c>
      <c r="Q13" s="15">
        <f t="shared" si="4"/>
        <v>4373.333333333333</v>
      </c>
      <c r="R13" s="15">
        <f t="shared" si="5"/>
        <v>64</v>
      </c>
      <c r="S13" s="15">
        <f t="shared" si="6"/>
        <v>32</v>
      </c>
    </row>
    <row r="14" spans="1:19" ht="47.25">
      <c r="A14" s="8">
        <v>15</v>
      </c>
      <c r="B14" s="6" t="s">
        <v>25</v>
      </c>
      <c r="C14" s="5" t="s">
        <v>26</v>
      </c>
      <c r="D14" s="10"/>
      <c r="E14" s="13">
        <v>500</v>
      </c>
      <c r="F14" s="13">
        <v>80</v>
      </c>
      <c r="G14" s="13"/>
      <c r="H14" s="13">
        <v>600</v>
      </c>
      <c r="I14" s="13">
        <v>500</v>
      </c>
      <c r="J14" s="13">
        <v>600</v>
      </c>
      <c r="K14" s="13"/>
      <c r="L14" s="19">
        <f t="shared" si="0"/>
        <v>2280</v>
      </c>
      <c r="M14" s="22">
        <v>12</v>
      </c>
      <c r="N14" s="15">
        <f t="shared" si="1"/>
        <v>27360</v>
      </c>
      <c r="O14" s="15">
        <f t="shared" si="2"/>
        <v>4560</v>
      </c>
      <c r="P14" s="15">
        <f t="shared" si="3"/>
        <v>5472</v>
      </c>
      <c r="Q14" s="15">
        <f t="shared" si="4"/>
        <v>37392</v>
      </c>
      <c r="R14" s="15">
        <f t="shared" si="5"/>
        <v>547.20000000000005</v>
      </c>
      <c r="S14" s="15">
        <f t="shared" si="6"/>
        <v>273.60000000000002</v>
      </c>
    </row>
    <row r="15" spans="1:19" ht="94.5">
      <c r="A15" s="8">
        <v>16</v>
      </c>
      <c r="B15" s="6" t="s">
        <v>27</v>
      </c>
      <c r="C15" s="5" t="s">
        <v>26</v>
      </c>
      <c r="D15" s="10"/>
      <c r="E15" s="13">
        <v>200</v>
      </c>
      <c r="F15" s="13"/>
      <c r="G15" s="13"/>
      <c r="H15" s="13">
        <v>900</v>
      </c>
      <c r="I15" s="13">
        <v>1200</v>
      </c>
      <c r="J15" s="13">
        <v>400</v>
      </c>
      <c r="K15" s="13"/>
      <c r="L15" s="19">
        <f t="shared" si="0"/>
        <v>2700</v>
      </c>
      <c r="M15" s="22">
        <v>18</v>
      </c>
      <c r="N15" s="15">
        <f t="shared" si="1"/>
        <v>48600</v>
      </c>
      <c r="O15" s="15">
        <f t="shared" si="2"/>
        <v>8100</v>
      </c>
      <c r="P15" s="15">
        <f t="shared" si="3"/>
        <v>9720</v>
      </c>
      <c r="Q15" s="15">
        <f t="shared" si="4"/>
        <v>66420</v>
      </c>
      <c r="R15" s="15">
        <f t="shared" si="5"/>
        <v>972</v>
      </c>
      <c r="S15" s="15">
        <f t="shared" si="6"/>
        <v>486</v>
      </c>
    </row>
    <row r="16" spans="1:19" ht="31.5">
      <c r="A16" s="8">
        <v>18</v>
      </c>
      <c r="B16" s="7" t="s">
        <v>28</v>
      </c>
      <c r="C16" s="5" t="s">
        <v>26</v>
      </c>
      <c r="D16" s="10"/>
      <c r="E16" s="13">
        <v>50</v>
      </c>
      <c r="F16" s="13"/>
      <c r="G16" s="13"/>
      <c r="H16" s="13">
        <v>120</v>
      </c>
      <c r="I16" s="13"/>
      <c r="J16" s="13"/>
      <c r="K16" s="13"/>
      <c r="L16" s="19">
        <f t="shared" si="0"/>
        <v>170</v>
      </c>
      <c r="M16" s="22">
        <v>208</v>
      </c>
      <c r="N16" s="15">
        <f t="shared" si="1"/>
        <v>35360</v>
      </c>
      <c r="O16" s="15">
        <f t="shared" si="2"/>
        <v>5893.333333333333</v>
      </c>
      <c r="P16" s="15">
        <f t="shared" si="3"/>
        <v>7072</v>
      </c>
      <c r="Q16" s="15">
        <f t="shared" si="4"/>
        <v>48325.333333333336</v>
      </c>
      <c r="R16" s="15">
        <f t="shared" si="5"/>
        <v>707.2</v>
      </c>
      <c r="S16" s="15">
        <f t="shared" si="6"/>
        <v>353.6</v>
      </c>
    </row>
    <row r="17" spans="1:19" ht="31.5">
      <c r="A17" s="8">
        <v>19</v>
      </c>
      <c r="B17" s="7" t="s">
        <v>29</v>
      </c>
      <c r="C17" s="5" t="s">
        <v>26</v>
      </c>
      <c r="D17" s="11" t="s">
        <v>30</v>
      </c>
      <c r="E17" s="13">
        <v>200</v>
      </c>
      <c r="F17" s="13"/>
      <c r="G17" s="13"/>
      <c r="H17" s="13">
        <v>50</v>
      </c>
      <c r="I17" s="13"/>
      <c r="J17" s="13"/>
      <c r="K17" s="13"/>
      <c r="L17" s="19">
        <f t="shared" si="0"/>
        <v>250</v>
      </c>
      <c r="M17" s="22">
        <v>208</v>
      </c>
      <c r="N17" s="15">
        <f t="shared" si="1"/>
        <v>52000</v>
      </c>
      <c r="O17" s="15">
        <f t="shared" si="2"/>
        <v>8666.6666666666661</v>
      </c>
      <c r="P17" s="15">
        <f t="shared" si="3"/>
        <v>10400</v>
      </c>
      <c r="Q17" s="15">
        <f t="shared" si="4"/>
        <v>71066.666666666657</v>
      </c>
      <c r="R17" s="15">
        <f t="shared" si="5"/>
        <v>1040</v>
      </c>
      <c r="S17" s="15">
        <f t="shared" si="6"/>
        <v>520</v>
      </c>
    </row>
    <row r="18" spans="1:19" ht="63">
      <c r="A18" s="8">
        <v>20</v>
      </c>
      <c r="B18" s="6" t="s">
        <v>31</v>
      </c>
      <c r="C18" s="5" t="s">
        <v>26</v>
      </c>
      <c r="D18" s="10"/>
      <c r="E18" s="13"/>
      <c r="F18" s="13">
        <v>6</v>
      </c>
      <c r="G18" s="13">
        <v>20</v>
      </c>
      <c r="H18" s="13">
        <v>300</v>
      </c>
      <c r="I18" s="13">
        <v>540</v>
      </c>
      <c r="J18" s="13">
        <v>500</v>
      </c>
      <c r="K18" s="13"/>
      <c r="L18" s="19">
        <f t="shared" si="0"/>
        <v>1366</v>
      </c>
      <c r="M18" s="22">
        <v>7</v>
      </c>
      <c r="N18" s="15">
        <f t="shared" si="1"/>
        <v>9562</v>
      </c>
      <c r="O18" s="15">
        <f t="shared" si="2"/>
        <v>1593.6666666666665</v>
      </c>
      <c r="P18" s="15">
        <f t="shared" si="3"/>
        <v>1912.4</v>
      </c>
      <c r="Q18" s="15">
        <f t="shared" si="4"/>
        <v>13068.066666666666</v>
      </c>
      <c r="R18" s="15">
        <f t="shared" si="5"/>
        <v>191.24</v>
      </c>
      <c r="S18" s="15">
        <f t="shared" si="6"/>
        <v>95.62</v>
      </c>
    </row>
    <row r="19" spans="1:19" ht="47.25">
      <c r="A19" s="8" t="s">
        <v>32</v>
      </c>
      <c r="B19" s="3" t="s">
        <v>33</v>
      </c>
      <c r="C19" s="5" t="s">
        <v>26</v>
      </c>
      <c r="D19" s="10"/>
      <c r="E19" s="13">
        <v>500</v>
      </c>
      <c r="F19" s="13"/>
      <c r="G19" s="13"/>
      <c r="H19" s="13">
        <v>7800</v>
      </c>
      <c r="I19" s="13">
        <v>4200</v>
      </c>
      <c r="J19" s="13">
        <v>2000</v>
      </c>
      <c r="K19" s="13">
        <v>300</v>
      </c>
      <c r="L19" s="19">
        <f t="shared" si="0"/>
        <v>14800</v>
      </c>
      <c r="M19" s="22">
        <v>1.2</v>
      </c>
      <c r="N19" s="15">
        <f t="shared" si="1"/>
        <v>17760</v>
      </c>
      <c r="O19" s="15">
        <f t="shared" si="2"/>
        <v>2960</v>
      </c>
      <c r="P19" s="15">
        <f t="shared" si="3"/>
        <v>3552</v>
      </c>
      <c r="Q19" s="15">
        <f t="shared" si="4"/>
        <v>24272</v>
      </c>
      <c r="R19" s="15">
        <f t="shared" si="5"/>
        <v>355.2</v>
      </c>
      <c r="S19" s="15">
        <f t="shared" si="6"/>
        <v>177.6</v>
      </c>
    </row>
    <row r="20" spans="1:19" ht="47.25">
      <c r="A20" s="8" t="s">
        <v>34</v>
      </c>
      <c r="B20" s="3" t="s">
        <v>35</v>
      </c>
      <c r="C20" s="5" t="s">
        <v>26</v>
      </c>
      <c r="D20" s="10"/>
      <c r="E20" s="13">
        <v>2300</v>
      </c>
      <c r="F20" s="13">
        <v>1200</v>
      </c>
      <c r="G20" s="13"/>
      <c r="H20" s="13">
        <v>12100</v>
      </c>
      <c r="I20" s="13">
        <v>2000</v>
      </c>
      <c r="J20" s="13">
        <v>6000</v>
      </c>
      <c r="K20" s="13">
        <v>60</v>
      </c>
      <c r="L20" s="19">
        <f t="shared" si="0"/>
        <v>23660</v>
      </c>
      <c r="M20" s="22">
        <v>1.6</v>
      </c>
      <c r="N20" s="15">
        <f t="shared" si="1"/>
        <v>37856</v>
      </c>
      <c r="O20" s="15">
        <f t="shared" si="2"/>
        <v>6309.3333333333339</v>
      </c>
      <c r="P20" s="15">
        <f t="shared" si="3"/>
        <v>7571.2</v>
      </c>
      <c r="Q20" s="15">
        <f t="shared" si="4"/>
        <v>51736.533333333333</v>
      </c>
      <c r="R20" s="15">
        <f t="shared" si="5"/>
        <v>757.12</v>
      </c>
      <c r="S20" s="15">
        <f t="shared" si="6"/>
        <v>378.56</v>
      </c>
    </row>
    <row r="21" spans="1:19" ht="173.25">
      <c r="A21" s="8">
        <v>22</v>
      </c>
      <c r="B21" s="3" t="s">
        <v>36</v>
      </c>
      <c r="C21" s="5" t="s">
        <v>26</v>
      </c>
      <c r="D21" s="10"/>
      <c r="E21" s="13">
        <v>620</v>
      </c>
      <c r="F21" s="13"/>
      <c r="G21" s="13"/>
      <c r="H21" s="13">
        <v>1900</v>
      </c>
      <c r="I21" s="13"/>
      <c r="J21" s="13">
        <v>900</v>
      </c>
      <c r="K21" s="13"/>
      <c r="L21" s="19">
        <f t="shared" si="0"/>
        <v>3420</v>
      </c>
      <c r="M21" s="22">
        <v>12</v>
      </c>
      <c r="N21" s="15">
        <f t="shared" si="1"/>
        <v>41040</v>
      </c>
      <c r="O21" s="15">
        <f t="shared" si="2"/>
        <v>6840</v>
      </c>
      <c r="P21" s="15">
        <f t="shared" si="3"/>
        <v>8208</v>
      </c>
      <c r="Q21" s="15">
        <f t="shared" si="4"/>
        <v>56088</v>
      </c>
      <c r="R21" s="15">
        <f t="shared" si="5"/>
        <v>820.8</v>
      </c>
      <c r="S21" s="15">
        <f t="shared" si="6"/>
        <v>410.4</v>
      </c>
    </row>
    <row r="22" spans="1:19" ht="78.75">
      <c r="A22" s="1">
        <v>23</v>
      </c>
      <c r="B22" s="7" t="s">
        <v>37</v>
      </c>
      <c r="C22" s="2" t="s">
        <v>38</v>
      </c>
      <c r="D22" s="12"/>
      <c r="E22" s="13"/>
      <c r="F22" s="13"/>
      <c r="G22" s="13"/>
      <c r="H22" s="13">
        <v>710</v>
      </c>
      <c r="I22" s="13"/>
      <c r="J22" s="13"/>
      <c r="K22" s="13"/>
      <c r="L22" s="19">
        <f t="shared" si="0"/>
        <v>710</v>
      </c>
      <c r="M22" s="22">
        <v>12</v>
      </c>
      <c r="N22" s="15">
        <f t="shared" si="1"/>
        <v>8520</v>
      </c>
      <c r="O22" s="15">
        <f t="shared" si="2"/>
        <v>1420</v>
      </c>
      <c r="P22" s="15">
        <f t="shared" si="3"/>
        <v>1704</v>
      </c>
      <c r="Q22" s="15">
        <f t="shared" si="4"/>
        <v>11644</v>
      </c>
      <c r="R22" s="15">
        <f t="shared" si="5"/>
        <v>170.4</v>
      </c>
      <c r="S22" s="15">
        <f t="shared" si="6"/>
        <v>85.2</v>
      </c>
    </row>
  </sheetData>
  <autoFilter ref="A1:S22"/>
  <pageMargins left="0.70866141732283472" right="0.70866141732283472" top="0.74803149606299213" bottom="0.74803149606299213" header="0.31496062992125984" footer="0.31496062992125984"/>
  <pageSetup paperSize="8" scale="85"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1</vt:i4>
      </vt:variant>
    </vt:vector>
  </HeadingPairs>
  <TitlesOfParts>
    <vt:vector size="4" baseType="lpstr">
      <vt:lpstr>Foglio1</vt:lpstr>
      <vt:lpstr>Foglio2</vt:lpstr>
      <vt:lpstr>Foglio3</vt:lpstr>
      <vt:lpstr>Foglio1!Titoli_stampa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2006-09-25T09:17:32Z</dcterms:created>
  <dcterms:modified xsi:type="dcterms:W3CDTF">2015-10-12T09:53:27Z</dcterms:modified>
</cp:coreProperties>
</file>